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МС-23_1курс" sheetId="2" r:id="rId1"/>
  </sheets>
  <definedNames>
    <definedName name="Z_3B570CCC_4732_4E0B_8DAF_B289426C04FF_.wvu.PrintArea" localSheetId="0" hidden="1">'МС-23_1курс'!$A$1:$R$35</definedName>
    <definedName name="Z_3B570CCC_4732_4E0B_8DAF_B289426C04FF_.wvu.PrintTitles" localSheetId="0" hidden="1">'МС-23_1курс'!$3:$7</definedName>
    <definedName name="Допустимое_уменьшение_нагрузки_меньше_32_часов_для_некоторых_циклов" localSheetId="0">#REF!</definedName>
    <definedName name="Допустимое_уменьшение_нагрузки_меньше_32_часов_для_некоторых_циклов">#REF!</definedName>
    <definedName name="_xlnm.Print_Titles" localSheetId="0">'МС-23_1курс'!$3:$7</definedName>
    <definedName name="мср" localSheetId="0">#REF!</definedName>
    <definedName name="мср">#REF!</definedName>
    <definedName name="_xlnm.Print_Area" localSheetId="0">'МС-23_1курс'!$A$1:$P$35</definedName>
    <definedName name="рпгеа" localSheetId="0">#REF!</definedName>
    <definedName name="рпгеа">#REF!</definedName>
    <definedName name="Сроки_МинКолЧасовПоДисц" localSheetId="0">#REF!</definedName>
    <definedName name="Сроки_МинКолЧасовПоДисц">#REF!</definedName>
    <definedName name="ЭГС" localSheetId="0">#REF!</definedName>
    <definedName name="ЭГС">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/>
  <c r="F18" l="1"/>
  <c r="P27" l="1"/>
  <c r="P29" s="1"/>
  <c r="U45"/>
  <c r="Z40"/>
  <c r="Y40"/>
  <c r="X40"/>
  <c r="W40"/>
  <c r="T40"/>
  <c r="M39"/>
  <c r="L39"/>
  <c r="K39"/>
  <c r="V38"/>
  <c r="N37"/>
  <c r="N39" s="1"/>
  <c r="M37"/>
  <c r="AB36"/>
  <c r="AA36"/>
  <c r="Q30"/>
  <c r="Q25"/>
  <c r="F25"/>
  <c r="Q24"/>
  <c r="F24"/>
  <c r="Q23"/>
  <c r="F23"/>
  <c r="N22"/>
  <c r="M22"/>
  <c r="M8" s="1"/>
  <c r="M27" s="1"/>
  <c r="M29" s="1"/>
  <c r="L22"/>
  <c r="K22"/>
  <c r="J22"/>
  <c r="I22"/>
  <c r="H22"/>
  <c r="G22"/>
  <c r="Q21"/>
  <c r="I21"/>
  <c r="F21"/>
  <c r="Q15"/>
  <c r="H15"/>
  <c r="F15" s="1"/>
  <c r="Q17"/>
  <c r="I17"/>
  <c r="F17"/>
  <c r="Q14"/>
  <c r="I14"/>
  <c r="F14"/>
  <c r="Q20"/>
  <c r="I20"/>
  <c r="F20"/>
  <c r="Q19"/>
  <c r="I19"/>
  <c r="F19"/>
  <c r="Q16"/>
  <c r="I16"/>
  <c r="F16"/>
  <c r="Q13"/>
  <c r="I13"/>
  <c r="F13"/>
  <c r="Q12"/>
  <c r="I12"/>
  <c r="F12"/>
  <c r="Q11"/>
  <c r="I11"/>
  <c r="F11"/>
  <c r="Q10"/>
  <c r="I10"/>
  <c r="F10"/>
  <c r="O9"/>
  <c r="O8" s="1"/>
  <c r="O27" s="1"/>
  <c r="O29" s="1"/>
  <c r="N9"/>
  <c r="M9"/>
  <c r="L9"/>
  <c r="K9"/>
  <c r="J9"/>
  <c r="G9"/>
  <c r="G8" s="1"/>
  <c r="G27" s="1"/>
  <c r="F22" l="1"/>
  <c r="Q9"/>
  <c r="U38"/>
  <c r="AA38" s="1"/>
  <c r="V37"/>
  <c r="U43" s="1"/>
  <c r="N8"/>
  <c r="N27" s="1"/>
  <c r="N29" s="1"/>
  <c r="N38" s="1"/>
  <c r="N40" s="1"/>
  <c r="J8"/>
  <c r="J27" s="1"/>
  <c r="F9"/>
  <c r="F8" s="1"/>
  <c r="L8"/>
  <c r="L27" s="1"/>
  <c r="L29" s="1"/>
  <c r="Q22"/>
  <c r="I15"/>
  <c r="I9" s="1"/>
  <c r="I8" s="1"/>
  <c r="I27" s="1"/>
  <c r="H9"/>
  <c r="H8" s="1"/>
  <c r="H27" s="1"/>
  <c r="M36"/>
  <c r="M38"/>
  <c r="M40" s="1"/>
  <c r="Q31"/>
  <c r="Q33" s="1"/>
  <c r="R33" s="1"/>
  <c r="K8"/>
  <c r="K27" s="1"/>
  <c r="K29" s="1"/>
  <c r="AB37" l="1"/>
  <c r="V40"/>
  <c r="AA37"/>
  <c r="Q8"/>
  <c r="AB38"/>
  <c r="AB40" s="1"/>
  <c r="U40"/>
  <c r="AA41" s="1"/>
  <c r="AA40"/>
  <c r="U44"/>
  <c r="N36"/>
  <c r="K36"/>
  <c r="Q27"/>
  <c r="R27" s="1"/>
  <c r="L36"/>
  <c r="L38"/>
  <c r="L40" s="1"/>
  <c r="Q29" l="1"/>
  <c r="R29" s="1"/>
  <c r="K38"/>
  <c r="K40" s="1"/>
</calcChain>
</file>

<file path=xl/sharedStrings.xml><?xml version="1.0" encoding="utf-8"?>
<sst xmlns="http://schemas.openxmlformats.org/spreadsheetml/2006/main" count="124" uniqueCount="100">
  <si>
    <t>Индекс</t>
  </si>
  <si>
    <t>Наименование учебных циклов, разделов, дисциплин, профессиональных модулей, МДК, практик</t>
  </si>
  <si>
    <t>Формы промежуточной аттестации</t>
  </si>
  <si>
    <t>Объем образовательной программы (акад.часов)</t>
  </si>
  <si>
    <t>Распределение учебной нагрузки по курсам и семестрам   (час. в семестр)</t>
  </si>
  <si>
    <t>ВСЕГО</t>
  </si>
  <si>
    <t>Самостоятельная учебная работа</t>
  </si>
  <si>
    <t>Нагрузка во взаимодествии с преподавателем</t>
  </si>
  <si>
    <t>Iкурс</t>
  </si>
  <si>
    <t>II курс</t>
  </si>
  <si>
    <t>III курс</t>
  </si>
  <si>
    <t>Экзамен</t>
  </si>
  <si>
    <t>ДЗ</t>
  </si>
  <si>
    <t>З</t>
  </si>
  <si>
    <t>По учебным дисциплинам и МДК</t>
  </si>
  <si>
    <t>1сем</t>
  </si>
  <si>
    <t>2сем</t>
  </si>
  <si>
    <t>3сем</t>
  </si>
  <si>
    <t>4сем</t>
  </si>
  <si>
    <t>5сем</t>
  </si>
  <si>
    <t>6сем</t>
  </si>
  <si>
    <t>всего во взаимодействии с преподавателем</t>
  </si>
  <si>
    <t>теоретическое обучение</t>
  </si>
  <si>
    <t>ЛПЗ</t>
  </si>
  <si>
    <t>17 нед</t>
  </si>
  <si>
    <t>23 нед
(21)</t>
  </si>
  <si>
    <t>17 нед
(15)</t>
  </si>
  <si>
    <t>22 нед
(16)</t>
  </si>
  <si>
    <t xml:space="preserve">16 нед
(3)
</t>
  </si>
  <si>
    <t>23 нед
(5)</t>
  </si>
  <si>
    <t>О.00</t>
  </si>
  <si>
    <t>Общеобразовательный цикл</t>
  </si>
  <si>
    <t>3</t>
  </si>
  <si>
    <t>19</t>
  </si>
  <si>
    <t>2</t>
  </si>
  <si>
    <t>ОУД.00</t>
  </si>
  <si>
    <t>Общеобразовательные учебные дисциплины</t>
  </si>
  <si>
    <t>1</t>
  </si>
  <si>
    <t>15</t>
  </si>
  <si>
    <t>ОУД.01</t>
  </si>
  <si>
    <t>Русский язык</t>
  </si>
  <si>
    <t>ОУД.02</t>
  </si>
  <si>
    <t>Литература</t>
  </si>
  <si>
    <t>ОУД.03</t>
  </si>
  <si>
    <t>Родная литература</t>
  </si>
  <si>
    <t>ОУД.04</t>
  </si>
  <si>
    <t>Иностранный язык</t>
  </si>
  <si>
    <t>ОУД.05</t>
  </si>
  <si>
    <t>История</t>
  </si>
  <si>
    <t>ОУД.06</t>
  </si>
  <si>
    <t>Физическая культура</t>
  </si>
  <si>
    <t>ОУД.07</t>
  </si>
  <si>
    <t>Основы безопасности жизнедеятельности</t>
  </si>
  <si>
    <t>ОУД.08</t>
  </si>
  <si>
    <t>Химия</t>
  </si>
  <si>
    <t>ОУД.09</t>
  </si>
  <si>
    <t xml:space="preserve">Обществознание </t>
  </si>
  <si>
    <t>ОУД.10</t>
  </si>
  <si>
    <t xml:space="preserve">Биология </t>
  </si>
  <si>
    <t>ОУД.11</t>
  </si>
  <si>
    <t>Астрономия</t>
  </si>
  <si>
    <t>ОДП.00</t>
  </si>
  <si>
    <t>Профильные дисциплины</t>
  </si>
  <si>
    <t>4</t>
  </si>
  <si>
    <t>ОДП.01</t>
  </si>
  <si>
    <t>Математика</t>
  </si>
  <si>
    <t>ОДП.02</t>
  </si>
  <si>
    <t xml:space="preserve">Информатика </t>
  </si>
  <si>
    <t>ОДП.03</t>
  </si>
  <si>
    <t>Физика</t>
  </si>
  <si>
    <t>Учебная практика</t>
  </si>
  <si>
    <t>Производственная практика</t>
  </si>
  <si>
    <t>ПА.00</t>
  </si>
  <si>
    <t>Промежуточная аттестация</t>
  </si>
  <si>
    <t xml:space="preserve">Всего </t>
  </si>
  <si>
    <t>нед</t>
  </si>
  <si>
    <t>всего</t>
  </si>
  <si>
    <t>дисц. и МДК</t>
  </si>
  <si>
    <t>учеб. практики</t>
  </si>
  <si>
    <t>Государственная итоговая аттестация</t>
  </si>
  <si>
    <t>производст.практики</t>
  </si>
  <si>
    <t xml:space="preserve">выпускная квалификационная работа в виде демонстрационного экзамена  </t>
  </si>
  <si>
    <t>пред.практики</t>
  </si>
  <si>
    <t xml:space="preserve"> с ______ по _____ (всего 2 нед.)</t>
  </si>
  <si>
    <t>экзаменов</t>
  </si>
  <si>
    <t>диф.зачетов</t>
  </si>
  <si>
    <t>Курсы</t>
  </si>
  <si>
    <t>Обучение дисциплинам и междисциплинарным курсам</t>
  </si>
  <si>
    <t>Каникулы</t>
  </si>
  <si>
    <t>Всего</t>
  </si>
  <si>
    <t>зачетов</t>
  </si>
  <si>
    <t>по профилю специальности</t>
  </si>
  <si>
    <t>преддипломная</t>
  </si>
  <si>
    <t>Всего нед.</t>
  </si>
  <si>
    <t>Без аттест</t>
  </si>
  <si>
    <t>Без практик</t>
  </si>
  <si>
    <t>2к</t>
  </si>
  <si>
    <t>География</t>
  </si>
  <si>
    <t>ОУД.12</t>
  </si>
  <si>
    <t>Проект учебного плана профессия 11.01.05 Монтажник связи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</si>
</sst>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name val="Calibri"/>
      <family val="2"/>
      <charset val="204"/>
      <scheme val="minor"/>
    </font>
    <font>
      <sz val="6.5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rgb="FFFF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9" tint="-0.249977111117893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0" fontId="4" fillId="0" borderId="0" xfId="0" applyFont="1"/>
    <xf numFmtId="0" fontId="4" fillId="2" borderId="1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0" borderId="2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49" fontId="12" fillId="0" borderId="12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right" vertical="top"/>
    </xf>
    <xf numFmtId="0" fontId="11" fillId="0" borderId="12" xfId="0" applyFont="1" applyBorder="1" applyAlignment="1">
      <alignment horizontal="right" vertical="top"/>
    </xf>
    <xf numFmtId="0" fontId="11" fillId="0" borderId="26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49" fontId="12" fillId="0" borderId="10" xfId="0" applyNumberFormat="1" applyFont="1" applyBorder="1" applyAlignment="1">
      <alignment horizontal="center" vertical="top"/>
    </xf>
    <xf numFmtId="0" fontId="11" fillId="0" borderId="10" xfId="0" applyFont="1" applyBorder="1" applyAlignment="1">
      <alignment vertical="top"/>
    </xf>
    <xf numFmtId="0" fontId="14" fillId="0" borderId="26" xfId="0" applyFont="1" applyBorder="1"/>
    <xf numFmtId="0" fontId="14" fillId="0" borderId="10" xfId="0" applyFont="1" applyBorder="1"/>
    <xf numFmtId="0" fontId="15" fillId="0" borderId="10" xfId="0" applyFont="1" applyBorder="1" applyAlignment="1">
      <alignment horizontal="center"/>
    </xf>
    <xf numFmtId="49" fontId="15" fillId="0" borderId="10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right" vertical="top"/>
    </xf>
    <xf numFmtId="0" fontId="14" fillId="0" borderId="10" xfId="0" applyFont="1" applyBorder="1" applyAlignment="1">
      <alignment horizontal="right"/>
    </xf>
    <xf numFmtId="0" fontId="14" fillId="0" borderId="12" xfId="0" applyFont="1" applyBorder="1" applyAlignment="1">
      <alignment horizontal="right"/>
    </xf>
    <xf numFmtId="0" fontId="14" fillId="4" borderId="12" xfId="0" applyFont="1" applyFill="1" applyBorder="1" applyAlignment="1">
      <alignment horizontal="right"/>
    </xf>
    <xf numFmtId="0" fontId="14" fillId="3" borderId="12" xfId="0" applyFont="1" applyFill="1" applyBorder="1" applyAlignment="1">
      <alignment horizontal="right"/>
    </xf>
    <xf numFmtId="0" fontId="4" fillId="0" borderId="10" xfId="0" applyFont="1" applyBorder="1" applyAlignment="1">
      <alignment vertical="top"/>
    </xf>
    <xf numFmtId="49" fontId="6" fillId="0" borderId="10" xfId="0" applyNumberFormat="1" applyFont="1" applyBorder="1" applyAlignment="1">
      <alignment horizontal="center" vertical="top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horizontal="right" vertical="top"/>
    </xf>
    <xf numFmtId="0" fontId="4" fillId="0" borderId="26" xfId="0" applyFont="1" applyBorder="1" applyAlignment="1">
      <alignment vertical="top"/>
    </xf>
    <xf numFmtId="0" fontId="4" fillId="4" borderId="12" xfId="0" applyFont="1" applyFill="1" applyBorder="1" applyAlignment="1">
      <alignment horizontal="right" vertical="top"/>
    </xf>
    <xf numFmtId="0" fontId="4" fillId="0" borderId="28" xfId="0" applyFont="1" applyBorder="1" applyAlignment="1">
      <alignment vertical="top"/>
    </xf>
    <xf numFmtId="0" fontId="4" fillId="0" borderId="29" xfId="0" applyFont="1" applyBorder="1" applyAlignment="1">
      <alignment vertical="top"/>
    </xf>
    <xf numFmtId="49" fontId="6" fillId="0" borderId="29" xfId="0" applyNumberFormat="1" applyFont="1" applyBorder="1" applyAlignment="1">
      <alignment horizontal="center" vertical="top"/>
    </xf>
    <xf numFmtId="0" fontId="14" fillId="0" borderId="29" xfId="0" applyFont="1" applyBorder="1" applyAlignment="1">
      <alignment horizontal="center"/>
    </xf>
    <xf numFmtId="0" fontId="4" fillId="0" borderId="29" xfId="0" applyFont="1" applyBorder="1" applyAlignment="1">
      <alignment horizontal="right" vertical="top"/>
    </xf>
    <xf numFmtId="0" fontId="14" fillId="0" borderId="29" xfId="0" applyFont="1" applyBorder="1"/>
    <xf numFmtId="0" fontId="4" fillId="3" borderId="29" xfId="0" applyFont="1" applyFill="1" applyBorder="1" applyAlignment="1">
      <alignment horizontal="right" vertical="top"/>
    </xf>
    <xf numFmtId="49" fontId="16" fillId="0" borderId="10" xfId="0" applyNumberFormat="1" applyFont="1" applyBorder="1" applyAlignment="1">
      <alignment horizontal="center" vertical="top"/>
    </xf>
    <xf numFmtId="0" fontId="13" fillId="0" borderId="12" xfId="0" applyFont="1" applyBorder="1" applyAlignment="1">
      <alignment horizontal="right" vertical="top"/>
    </xf>
    <xf numFmtId="1" fontId="2" fillId="0" borderId="0" xfId="0" applyNumberFormat="1" applyFont="1"/>
    <xf numFmtId="0" fontId="17" fillId="0" borderId="26" xfId="0" applyFont="1" applyBorder="1"/>
    <xf numFmtId="0" fontId="17" fillId="0" borderId="10" xfId="0" applyFont="1" applyBorder="1" applyAlignment="1">
      <alignment wrapText="1"/>
    </xf>
    <xf numFmtId="0" fontId="4" fillId="0" borderId="26" xfId="0" applyFont="1" applyBorder="1" applyAlignment="1">
      <alignment horizontal="center" vertical="top"/>
    </xf>
    <xf numFmtId="1" fontId="13" fillId="0" borderId="0" xfId="0" applyNumberFormat="1" applyFont="1" applyAlignment="1">
      <alignment horizontal="center"/>
    </xf>
    <xf numFmtId="0" fontId="18" fillId="0" borderId="0" xfId="0" applyFont="1"/>
    <xf numFmtId="0" fontId="2" fillId="0" borderId="3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33" xfId="0" applyFont="1" applyBorder="1" applyAlignment="1">
      <alignment vertical="top"/>
    </xf>
    <xf numFmtId="0" fontId="2" fillId="0" borderId="34" xfId="0" applyFont="1" applyBorder="1" applyAlignment="1">
      <alignment vertical="top"/>
    </xf>
    <xf numFmtId="0" fontId="2" fillId="0" borderId="35" xfId="0" applyFont="1" applyBorder="1" applyAlignment="1">
      <alignment vertical="top"/>
    </xf>
    <xf numFmtId="1" fontId="4" fillId="0" borderId="10" xfId="0" applyNumberFormat="1" applyFont="1" applyBorder="1" applyAlignment="1">
      <alignment horizontal="right" vertical="top"/>
    </xf>
    <xf numFmtId="1" fontId="9" fillId="0" borderId="0" xfId="0" applyNumberFormat="1" applyFont="1"/>
    <xf numFmtId="0" fontId="19" fillId="0" borderId="0" xfId="0" applyFont="1"/>
    <xf numFmtId="0" fontId="4" fillId="0" borderId="31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1" xfId="0" applyFont="1" applyBorder="1" applyAlignment="1">
      <alignment vertical="top"/>
    </xf>
    <xf numFmtId="0" fontId="11" fillId="0" borderId="31" xfId="0" applyFont="1" applyBorder="1" applyAlignment="1">
      <alignment vertical="top"/>
    </xf>
    <xf numFmtId="0" fontId="4" fillId="0" borderId="31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9" fillId="0" borderId="0" xfId="0" applyFont="1"/>
    <xf numFmtId="0" fontId="20" fillId="0" borderId="31" xfId="0" applyFont="1" applyBorder="1" applyAlignment="1">
      <alignment vertical="top"/>
    </xf>
    <xf numFmtId="0" fontId="4" fillId="0" borderId="0" xfId="0" applyFont="1" applyAlignment="1">
      <alignment horizontal="right" vertical="top"/>
    </xf>
    <xf numFmtId="0" fontId="20" fillId="0" borderId="0" xfId="0" applyFont="1"/>
    <xf numFmtId="0" fontId="4" fillId="0" borderId="39" xfId="0" applyFont="1" applyBorder="1" applyAlignment="1">
      <alignment vertical="top"/>
    </xf>
    <xf numFmtId="0" fontId="4" fillId="0" borderId="29" xfId="0" applyFont="1" applyBorder="1" applyAlignment="1">
      <alignment horizontal="center" vertical="top"/>
    </xf>
    <xf numFmtId="0" fontId="4" fillId="0" borderId="41" xfId="0" applyFont="1" applyBorder="1" applyAlignment="1">
      <alignment horizontal="center" vertical="top"/>
    </xf>
    <xf numFmtId="0" fontId="21" fillId="0" borderId="0" xfId="0" applyFont="1" applyAlignment="1">
      <alignment vertical="top"/>
    </xf>
    <xf numFmtId="1" fontId="20" fillId="0" borderId="0" xfId="0" applyNumberFormat="1" applyFont="1" applyAlignment="1">
      <alignment vertical="top"/>
    </xf>
    <xf numFmtId="1" fontId="2" fillId="0" borderId="0" xfId="0" applyNumberFormat="1" applyFont="1" applyAlignment="1">
      <alignment vertical="top"/>
    </xf>
    <xf numFmtId="1" fontId="4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1" fontId="2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1" fontId="21" fillId="0" borderId="0" xfId="0" applyNumberFormat="1" applyFont="1" applyAlignment="1">
      <alignment vertical="top"/>
    </xf>
    <xf numFmtId="0" fontId="21" fillId="0" borderId="0" xfId="0" applyFont="1"/>
    <xf numFmtId="0" fontId="4" fillId="3" borderId="10" xfId="0" applyFont="1" applyFill="1" applyBorder="1" applyAlignment="1">
      <alignment horizontal="right" vertical="top"/>
    </xf>
    <xf numFmtId="0" fontId="11" fillId="3" borderId="10" xfId="0" applyFont="1" applyFill="1" applyBorder="1" applyAlignment="1">
      <alignment horizontal="right" vertical="top"/>
    </xf>
    <xf numFmtId="0" fontId="4" fillId="3" borderId="12" xfId="0" applyFont="1" applyFill="1" applyBorder="1" applyAlignment="1">
      <alignment horizontal="right" vertical="top"/>
    </xf>
    <xf numFmtId="0" fontId="11" fillId="5" borderId="12" xfId="0" applyFont="1" applyFill="1" applyBorder="1" applyAlignment="1">
      <alignment horizontal="right" vertical="top"/>
    </xf>
    <xf numFmtId="0" fontId="9" fillId="5" borderId="25" xfId="0" applyFont="1" applyFill="1" applyBorder="1" applyAlignment="1">
      <alignment vertical="top"/>
    </xf>
    <xf numFmtId="0" fontId="13" fillId="5" borderId="10" xfId="0" applyFont="1" applyFill="1" applyBorder="1" applyAlignment="1">
      <alignment vertical="top"/>
    </xf>
    <xf numFmtId="0" fontId="9" fillId="5" borderId="27" xfId="0" applyFont="1" applyFill="1" applyBorder="1" applyAlignment="1">
      <alignment vertical="top"/>
    </xf>
    <xf numFmtId="0" fontId="9" fillId="5" borderId="12" xfId="0" applyFont="1" applyFill="1" applyBorder="1" applyAlignment="1">
      <alignment vertical="top"/>
    </xf>
    <xf numFmtId="0" fontId="9" fillId="5" borderId="29" xfId="0" applyFont="1" applyFill="1" applyBorder="1" applyAlignment="1">
      <alignment vertical="top"/>
    </xf>
    <xf numFmtId="0" fontId="9" fillId="5" borderId="30" xfId="0" applyFont="1" applyFill="1" applyBorder="1" applyAlignment="1">
      <alignment vertical="top"/>
    </xf>
    <xf numFmtId="0" fontId="2" fillId="5" borderId="0" xfId="0" applyFont="1" applyFill="1" applyAlignment="1">
      <alignment vertical="top"/>
    </xf>
    <xf numFmtId="0" fontId="2" fillId="5" borderId="32" xfId="0" applyFont="1" applyFill="1" applyBorder="1" applyAlignment="1">
      <alignment vertical="top"/>
    </xf>
    <xf numFmtId="1" fontId="4" fillId="5" borderId="10" xfId="0" applyNumberFormat="1" applyFont="1" applyFill="1" applyBorder="1" applyAlignment="1">
      <alignment horizontal="right" vertical="top"/>
    </xf>
    <xf numFmtId="0" fontId="4" fillId="5" borderId="11" xfId="0" applyFont="1" applyFill="1" applyBorder="1" applyAlignment="1">
      <alignment vertical="top"/>
    </xf>
    <xf numFmtId="0" fontId="4" fillId="5" borderId="19" xfId="0" applyFont="1" applyFill="1" applyBorder="1" applyAlignment="1">
      <alignment vertical="top"/>
    </xf>
    <xf numFmtId="0" fontId="4" fillId="5" borderId="20" xfId="0" applyFont="1" applyFill="1" applyBorder="1" applyAlignment="1">
      <alignment vertical="top"/>
    </xf>
    <xf numFmtId="0" fontId="4" fillId="5" borderId="10" xfId="0" applyFont="1" applyFill="1" applyBorder="1" applyAlignment="1">
      <alignment horizontal="right" vertical="top"/>
    </xf>
    <xf numFmtId="0" fontId="4" fillId="5" borderId="19" xfId="0" applyFont="1" applyFill="1" applyBorder="1" applyAlignment="1">
      <alignment horizontal="right" vertical="top"/>
    </xf>
    <xf numFmtId="0" fontId="4" fillId="5" borderId="29" xfId="0" applyFont="1" applyFill="1" applyBorder="1" applyAlignment="1">
      <alignment horizontal="right" vertical="top"/>
    </xf>
    <xf numFmtId="0" fontId="4" fillId="5" borderId="30" xfId="0" applyFont="1" applyFill="1" applyBorder="1" applyAlignment="1">
      <alignment horizontal="right" vertical="top"/>
    </xf>
    <xf numFmtId="0" fontId="23" fillId="2" borderId="10" xfId="0" applyFont="1" applyFill="1" applyBorder="1" applyAlignment="1">
      <alignment horizontal="center"/>
    </xf>
    <xf numFmtId="0" fontId="23" fillId="2" borderId="19" xfId="0" applyFont="1" applyFill="1" applyBorder="1" applyAlignment="1">
      <alignment horizontal="center"/>
    </xf>
    <xf numFmtId="1" fontId="16" fillId="0" borderId="10" xfId="0" applyNumberFormat="1" applyFont="1" applyBorder="1" applyAlignment="1">
      <alignment horizontal="center" vertical="top"/>
    </xf>
    <xf numFmtId="1" fontId="16" fillId="5" borderId="10" xfId="0" applyNumberFormat="1" applyFont="1" applyFill="1" applyBorder="1" applyAlignment="1">
      <alignment horizontal="center" vertical="top"/>
    </xf>
    <xf numFmtId="49" fontId="6" fillId="0" borderId="12" xfId="0" applyNumberFormat="1" applyFont="1" applyBorder="1" applyAlignment="1">
      <alignment horizontal="center" vertical="top"/>
    </xf>
    <xf numFmtId="0" fontId="14" fillId="0" borderId="12" xfId="0" applyFont="1" applyBorder="1"/>
    <xf numFmtId="0" fontId="17" fillId="0" borderId="12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top"/>
    </xf>
    <xf numFmtId="1" fontId="13" fillId="0" borderId="10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2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center" vertical="center" textRotation="90"/>
    </xf>
    <xf numFmtId="0" fontId="9" fillId="2" borderId="22" xfId="0" applyFont="1" applyFill="1" applyBorder="1" applyAlignment="1">
      <alignment horizontal="center" vertical="center" textRotation="90"/>
    </xf>
    <xf numFmtId="0" fontId="4" fillId="3" borderId="0" xfId="0" applyFont="1" applyFill="1" applyAlignment="1">
      <alignment horizontal="center"/>
    </xf>
    <xf numFmtId="0" fontId="8" fillId="2" borderId="11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textRotation="90" wrapText="1"/>
    </xf>
    <xf numFmtId="0" fontId="8" fillId="2" borderId="22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23" fillId="2" borderId="16" xfId="0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23" fillId="2" borderId="20" xfId="0" applyFont="1" applyFill="1" applyBorder="1" applyAlignment="1">
      <alignment horizontal="center" vertical="top" wrapText="1"/>
    </xf>
    <xf numFmtId="0" fontId="23" fillId="2" borderId="23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/>
    </xf>
    <xf numFmtId="0" fontId="11" fillId="0" borderId="35" xfId="0" applyFont="1" applyBorder="1" applyAlignment="1">
      <alignment horizontal="center" vertical="top" textRotation="255"/>
    </xf>
    <xf numFmtId="0" fontId="11" fillId="0" borderId="9" xfId="0" applyFont="1" applyBorder="1" applyAlignment="1">
      <alignment horizontal="center" vertical="top" textRotation="255"/>
    </xf>
    <xf numFmtId="0" fontId="11" fillId="0" borderId="22" xfId="0" applyFont="1" applyBorder="1" applyAlignment="1">
      <alignment horizontal="center" vertical="top" textRotation="255"/>
    </xf>
    <xf numFmtId="0" fontId="4" fillId="0" borderId="36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 wrapText="1"/>
    </xf>
    <xf numFmtId="0" fontId="20" fillId="0" borderId="38" xfId="0" applyFont="1" applyBorder="1" applyAlignment="1">
      <alignment horizontal="left" vertical="top"/>
    </xf>
    <xf numFmtId="0" fontId="20" fillId="0" borderId="39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top" wrapText="1"/>
    </xf>
    <xf numFmtId="0" fontId="23" fillId="2" borderId="22" xfId="0" applyFont="1" applyFill="1" applyBorder="1" applyAlignment="1">
      <alignment horizontal="center" vertical="top"/>
    </xf>
  </cellXfs>
  <cellStyles count="1">
    <cellStyle name="Обычный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B256"/>
  <sheetViews>
    <sheetView tabSelected="1" view="pageBreakPreview" zoomScale="115" zoomScaleSheetLayoutView="115" workbookViewId="0">
      <selection sqref="A1:P1"/>
    </sheetView>
  </sheetViews>
  <sheetFormatPr defaultColWidth="9.140625" defaultRowHeight="15"/>
  <cols>
    <col min="1" max="1" width="9.140625" style="2" customWidth="1"/>
    <col min="2" max="2" width="44.140625" style="2" customWidth="1"/>
    <col min="3" max="3" width="4.5703125" style="2" customWidth="1"/>
    <col min="4" max="4" width="4.85546875" style="2" customWidth="1"/>
    <col min="5" max="5" width="4.7109375" style="2" customWidth="1"/>
    <col min="6" max="7" width="5.5703125" style="2" customWidth="1"/>
    <col min="8" max="8" width="6.42578125" style="2" customWidth="1"/>
    <col min="9" max="9" width="6.5703125" style="2" customWidth="1"/>
    <col min="10" max="10" width="6.85546875" style="2" customWidth="1"/>
    <col min="11" max="12" width="6" style="2" customWidth="1"/>
    <col min="13" max="14" width="5.85546875" style="2" customWidth="1"/>
    <col min="15" max="15" width="6.140625" style="2" customWidth="1"/>
    <col min="16" max="16" width="6.28515625" style="2" customWidth="1"/>
    <col min="17" max="18" width="5.42578125" style="2" customWidth="1"/>
    <col min="19" max="19" width="9.28515625" style="2" bestFit="1" customWidth="1"/>
    <col min="20" max="20" width="11" style="2" bestFit="1" customWidth="1"/>
    <col min="21" max="16384" width="9.140625" style="2"/>
  </cols>
  <sheetData>
    <row r="1" spans="1:26" ht="17.25" customHeight="1">
      <c r="A1" s="108" t="s">
        <v>99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"/>
      <c r="R1" s="1"/>
    </row>
    <row r="2" spans="1:26" ht="17.25" customHeight="1" thickBo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3"/>
      <c r="O2" s="3"/>
      <c r="P2" s="3"/>
      <c r="Q2" s="3"/>
      <c r="R2" s="3"/>
    </row>
    <row r="3" spans="1:26" ht="21" customHeight="1">
      <c r="A3" s="110" t="s">
        <v>0</v>
      </c>
      <c r="B3" s="113" t="s">
        <v>1</v>
      </c>
      <c r="C3" s="116" t="s">
        <v>2</v>
      </c>
      <c r="D3" s="116"/>
      <c r="E3" s="116"/>
      <c r="F3" s="118" t="s">
        <v>3</v>
      </c>
      <c r="G3" s="119"/>
      <c r="H3" s="119"/>
      <c r="I3" s="119"/>
      <c r="J3" s="120"/>
      <c r="K3" s="121" t="s">
        <v>4</v>
      </c>
      <c r="L3" s="122"/>
      <c r="M3" s="122"/>
      <c r="N3" s="122"/>
      <c r="O3" s="122"/>
      <c r="P3" s="123"/>
      <c r="Q3" s="127"/>
      <c r="R3" s="127"/>
      <c r="T3" s="4"/>
      <c r="Y3" s="5"/>
      <c r="Z3" s="5"/>
    </row>
    <row r="4" spans="1:26" ht="18.75" customHeight="1">
      <c r="A4" s="111"/>
      <c r="B4" s="114"/>
      <c r="C4" s="117"/>
      <c r="D4" s="117"/>
      <c r="E4" s="117"/>
      <c r="F4" s="128" t="s">
        <v>5</v>
      </c>
      <c r="G4" s="131" t="s">
        <v>6</v>
      </c>
      <c r="H4" s="134" t="s">
        <v>7</v>
      </c>
      <c r="I4" s="135"/>
      <c r="J4" s="136"/>
      <c r="K4" s="137" t="s">
        <v>8</v>
      </c>
      <c r="L4" s="138"/>
      <c r="M4" s="137" t="s">
        <v>9</v>
      </c>
      <c r="N4" s="138"/>
      <c r="O4" s="139" t="s">
        <v>10</v>
      </c>
      <c r="P4" s="140"/>
      <c r="Q4" s="127"/>
      <c r="R4" s="127"/>
      <c r="T4" s="4"/>
      <c r="Y4" s="5"/>
      <c r="Z4" s="5"/>
    </row>
    <row r="5" spans="1:26" ht="14.25" customHeight="1">
      <c r="A5" s="111"/>
      <c r="B5" s="114"/>
      <c r="C5" s="124" t="s">
        <v>11</v>
      </c>
      <c r="D5" s="124" t="s">
        <v>12</v>
      </c>
      <c r="E5" s="124" t="s">
        <v>13</v>
      </c>
      <c r="F5" s="129"/>
      <c r="G5" s="132"/>
      <c r="H5" s="141" t="s">
        <v>14</v>
      </c>
      <c r="I5" s="142"/>
      <c r="J5" s="142"/>
      <c r="K5" s="6" t="s">
        <v>15</v>
      </c>
      <c r="L5" s="6" t="s">
        <v>16</v>
      </c>
      <c r="M5" s="6" t="s">
        <v>17</v>
      </c>
      <c r="N5" s="6" t="s">
        <v>18</v>
      </c>
      <c r="O5" s="99" t="s">
        <v>19</v>
      </c>
      <c r="P5" s="100" t="s">
        <v>20</v>
      </c>
      <c r="Q5" s="7"/>
      <c r="R5" s="7"/>
      <c r="Y5" s="5"/>
      <c r="Z5" s="5"/>
    </row>
    <row r="6" spans="1:26" ht="18.75" customHeight="1">
      <c r="A6" s="111"/>
      <c r="B6" s="114"/>
      <c r="C6" s="125"/>
      <c r="D6" s="125"/>
      <c r="E6" s="125"/>
      <c r="F6" s="129"/>
      <c r="G6" s="132"/>
      <c r="H6" s="143" t="s">
        <v>21</v>
      </c>
      <c r="I6" s="158" t="s">
        <v>22</v>
      </c>
      <c r="J6" s="160" t="s">
        <v>23</v>
      </c>
      <c r="K6" s="162" t="s">
        <v>24</v>
      </c>
      <c r="L6" s="164" t="s">
        <v>25</v>
      </c>
      <c r="M6" s="164" t="s">
        <v>26</v>
      </c>
      <c r="N6" s="164" t="s">
        <v>27</v>
      </c>
      <c r="O6" s="171" t="s">
        <v>28</v>
      </c>
      <c r="P6" s="145" t="s">
        <v>29</v>
      </c>
      <c r="Q6" s="147"/>
      <c r="R6" s="147"/>
      <c r="T6" s="5"/>
      <c r="U6" s="5"/>
      <c r="V6" s="5"/>
      <c r="W6" s="5"/>
      <c r="X6" s="5"/>
    </row>
    <row r="7" spans="1:26" ht="32.25" customHeight="1" thickBot="1">
      <c r="A7" s="112"/>
      <c r="B7" s="115"/>
      <c r="C7" s="126"/>
      <c r="D7" s="126"/>
      <c r="E7" s="126"/>
      <c r="F7" s="130"/>
      <c r="G7" s="133"/>
      <c r="H7" s="144"/>
      <c r="I7" s="159"/>
      <c r="J7" s="161"/>
      <c r="K7" s="163"/>
      <c r="L7" s="163"/>
      <c r="M7" s="163"/>
      <c r="N7" s="163"/>
      <c r="O7" s="172"/>
      <c r="P7" s="146"/>
      <c r="Q7" s="148"/>
      <c r="R7" s="148"/>
      <c r="T7" s="5"/>
      <c r="U7" s="5"/>
      <c r="V7" s="5"/>
      <c r="W7" s="5"/>
      <c r="X7" s="5"/>
    </row>
    <row r="8" spans="1:26" ht="12.75" customHeight="1">
      <c r="A8" s="8" t="s">
        <v>30</v>
      </c>
      <c r="B8" s="9" t="s">
        <v>31</v>
      </c>
      <c r="C8" s="10" t="s">
        <v>32</v>
      </c>
      <c r="D8" s="10" t="s">
        <v>33</v>
      </c>
      <c r="E8" s="10" t="s">
        <v>34</v>
      </c>
      <c r="F8" s="11">
        <f t="shared" ref="F8:O8" si="0">F9+F22</f>
        <v>1440</v>
      </c>
      <c r="G8" s="11">
        <f t="shared" si="0"/>
        <v>0</v>
      </c>
      <c r="H8" s="11">
        <f t="shared" si="0"/>
        <v>1440</v>
      </c>
      <c r="I8" s="12">
        <f t="shared" si="0"/>
        <v>492</v>
      </c>
      <c r="J8" s="12">
        <f t="shared" si="0"/>
        <v>898</v>
      </c>
      <c r="K8" s="12">
        <f t="shared" si="0"/>
        <v>612</v>
      </c>
      <c r="L8" s="12">
        <f t="shared" si="0"/>
        <v>828</v>
      </c>
      <c r="M8" s="12">
        <f t="shared" si="0"/>
        <v>0</v>
      </c>
      <c r="N8" s="12">
        <f t="shared" si="0"/>
        <v>0</v>
      </c>
      <c r="O8" s="82">
        <f t="shared" si="0"/>
        <v>0</v>
      </c>
      <c r="P8" s="83"/>
      <c r="Q8" s="2">
        <f>Q9+Q22</f>
        <v>1440</v>
      </c>
    </row>
    <row r="9" spans="1:26" ht="12.75" customHeight="1">
      <c r="A9" s="13" t="s">
        <v>35</v>
      </c>
      <c r="B9" s="14" t="s">
        <v>36</v>
      </c>
      <c r="C9" s="15" t="s">
        <v>37</v>
      </c>
      <c r="D9" s="15" t="s">
        <v>38</v>
      </c>
      <c r="E9" s="15" t="s">
        <v>34</v>
      </c>
      <c r="F9" s="16">
        <f t="shared" ref="F9:O9" si="1">SUM(F10:F21)</f>
        <v>914</v>
      </c>
      <c r="G9" s="16">
        <f t="shared" si="1"/>
        <v>0</v>
      </c>
      <c r="H9" s="16">
        <f t="shared" si="1"/>
        <v>914</v>
      </c>
      <c r="I9" s="16">
        <f t="shared" si="1"/>
        <v>314</v>
      </c>
      <c r="J9" s="16">
        <f t="shared" si="1"/>
        <v>528</v>
      </c>
      <c r="K9" s="16">
        <f t="shared" si="1"/>
        <v>400</v>
      </c>
      <c r="L9" s="16">
        <f t="shared" si="1"/>
        <v>514</v>
      </c>
      <c r="M9" s="16">
        <f t="shared" si="1"/>
        <v>0</v>
      </c>
      <c r="N9" s="16">
        <f t="shared" si="1"/>
        <v>0</v>
      </c>
      <c r="O9" s="84">
        <f t="shared" si="1"/>
        <v>0</v>
      </c>
      <c r="P9" s="85"/>
      <c r="Q9" s="2">
        <f t="shared" ref="Q9:Q25" si="2">SUM(K9:P9)</f>
        <v>914</v>
      </c>
    </row>
    <row r="10" spans="1:26" ht="12.75" customHeight="1">
      <c r="A10" s="17" t="s">
        <v>39</v>
      </c>
      <c r="B10" s="18" t="s">
        <v>40</v>
      </c>
      <c r="C10" s="19">
        <v>2</v>
      </c>
      <c r="D10" s="19"/>
      <c r="E10" s="20"/>
      <c r="F10" s="21">
        <f>(G10+H10)</f>
        <v>72</v>
      </c>
      <c r="G10" s="22"/>
      <c r="H10" s="18">
        <v>72</v>
      </c>
      <c r="I10" s="18">
        <f t="shared" ref="I10:I17" si="3">H10-J10</f>
        <v>36</v>
      </c>
      <c r="J10" s="23">
        <v>36</v>
      </c>
      <c r="K10" s="24">
        <v>30</v>
      </c>
      <c r="L10" s="25">
        <v>42</v>
      </c>
      <c r="M10" s="26"/>
      <c r="N10" s="26"/>
      <c r="O10" s="86"/>
      <c r="P10" s="85"/>
      <c r="Q10" s="2">
        <f t="shared" si="2"/>
        <v>72</v>
      </c>
    </row>
    <row r="11" spans="1:26" ht="12.75" customHeight="1">
      <c r="A11" s="17" t="s">
        <v>41</v>
      </c>
      <c r="B11" s="18" t="s">
        <v>42</v>
      </c>
      <c r="C11" s="20"/>
      <c r="D11" s="169" t="s">
        <v>96</v>
      </c>
      <c r="E11" s="20"/>
      <c r="F11" s="21">
        <f>(G11+H11)</f>
        <v>108</v>
      </c>
      <c r="G11" s="22"/>
      <c r="H11" s="18">
        <v>108</v>
      </c>
      <c r="I11" s="18">
        <f t="shared" si="3"/>
        <v>54</v>
      </c>
      <c r="J11" s="23">
        <v>54</v>
      </c>
      <c r="K11" s="24">
        <v>56</v>
      </c>
      <c r="L11" s="24">
        <v>52</v>
      </c>
      <c r="M11" s="79"/>
      <c r="N11" s="79"/>
      <c r="O11" s="86"/>
      <c r="P11" s="85"/>
      <c r="Q11" s="2">
        <f t="shared" si="2"/>
        <v>108</v>
      </c>
    </row>
    <row r="12" spans="1:26" ht="12.75" customHeight="1">
      <c r="A12" s="17" t="s">
        <v>43</v>
      </c>
      <c r="B12" s="18" t="s">
        <v>44</v>
      </c>
      <c r="C12" s="20"/>
      <c r="D12" s="170"/>
      <c r="E12" s="20"/>
      <c r="F12" s="21">
        <f>(G12+H12)</f>
        <v>36</v>
      </c>
      <c r="G12" s="22"/>
      <c r="H12" s="18">
        <v>36</v>
      </c>
      <c r="I12" s="18">
        <f t="shared" si="3"/>
        <v>18</v>
      </c>
      <c r="J12" s="23">
        <v>18</v>
      </c>
      <c r="K12" s="24"/>
      <c r="L12" s="24">
        <v>36</v>
      </c>
      <c r="M12" s="79"/>
      <c r="N12" s="79"/>
      <c r="O12" s="86"/>
      <c r="P12" s="85"/>
      <c r="Q12" s="2">
        <f t="shared" si="2"/>
        <v>36</v>
      </c>
    </row>
    <row r="13" spans="1:26" ht="12.75" customHeight="1">
      <c r="A13" s="17" t="s">
        <v>45</v>
      </c>
      <c r="B13" s="27" t="s">
        <v>46</v>
      </c>
      <c r="C13" s="28"/>
      <c r="D13" s="28" t="s">
        <v>34</v>
      </c>
      <c r="E13" s="28"/>
      <c r="F13" s="21">
        <f t="shared" ref="F13:F25" si="4">(G13+H13)</f>
        <v>108</v>
      </c>
      <c r="G13" s="22"/>
      <c r="H13" s="18">
        <v>108</v>
      </c>
      <c r="I13" s="18">
        <f t="shared" si="3"/>
        <v>0</v>
      </c>
      <c r="J13" s="22">
        <v>108</v>
      </c>
      <c r="K13" s="22">
        <v>50</v>
      </c>
      <c r="L13" s="22">
        <v>58</v>
      </c>
      <c r="M13" s="79"/>
      <c r="N13" s="79"/>
      <c r="O13" s="86"/>
      <c r="P13" s="85"/>
      <c r="Q13" s="2">
        <f t="shared" si="2"/>
        <v>108</v>
      </c>
    </row>
    <row r="14" spans="1:26" ht="12.75" customHeight="1">
      <c r="A14" s="17" t="s">
        <v>47</v>
      </c>
      <c r="B14" s="27" t="s">
        <v>54</v>
      </c>
      <c r="C14" s="28"/>
      <c r="D14" s="28" t="s">
        <v>34</v>
      </c>
      <c r="E14" s="28"/>
      <c r="F14" s="21">
        <f>(G14+H14)</f>
        <v>86</v>
      </c>
      <c r="G14" s="22"/>
      <c r="H14" s="18">
        <v>86</v>
      </c>
      <c r="I14" s="18">
        <f t="shared" si="3"/>
        <v>36</v>
      </c>
      <c r="J14" s="22">
        <v>50</v>
      </c>
      <c r="K14" s="22">
        <v>48</v>
      </c>
      <c r="L14" s="22">
        <v>38</v>
      </c>
      <c r="M14" s="79"/>
      <c r="N14" s="79"/>
      <c r="O14" s="86"/>
      <c r="P14" s="85"/>
      <c r="Q14" s="2">
        <f>SUM(K14:P14)</f>
        <v>86</v>
      </c>
    </row>
    <row r="15" spans="1:26" ht="12.75" customHeight="1">
      <c r="A15" s="17" t="s">
        <v>49</v>
      </c>
      <c r="B15" s="29" t="s">
        <v>58</v>
      </c>
      <c r="C15" s="28"/>
      <c r="D15" s="28" t="s">
        <v>37</v>
      </c>
      <c r="E15" s="28"/>
      <c r="F15" s="21">
        <f>(G15+H15)</f>
        <v>36</v>
      </c>
      <c r="G15" s="22"/>
      <c r="H15" s="18">
        <f t="shared" ref="H15" si="5">K15+L15</f>
        <v>36</v>
      </c>
      <c r="I15" s="18">
        <f t="shared" si="3"/>
        <v>18</v>
      </c>
      <c r="J15" s="22">
        <v>18</v>
      </c>
      <c r="K15" s="22">
        <v>36</v>
      </c>
      <c r="L15" s="22"/>
      <c r="M15" s="79"/>
      <c r="N15" s="79"/>
      <c r="O15" s="86"/>
      <c r="P15" s="85"/>
      <c r="Q15" s="2">
        <f>SUM(K15:P15)</f>
        <v>36</v>
      </c>
    </row>
    <row r="16" spans="1:26" ht="12.75" customHeight="1">
      <c r="A16" s="17" t="s">
        <v>51</v>
      </c>
      <c r="B16" s="27" t="s">
        <v>48</v>
      </c>
      <c r="C16" s="28"/>
      <c r="D16" s="28" t="s">
        <v>96</v>
      </c>
      <c r="E16" s="28"/>
      <c r="F16" s="21">
        <f t="shared" si="4"/>
        <v>72</v>
      </c>
      <c r="G16" s="22"/>
      <c r="H16" s="18">
        <v>72</v>
      </c>
      <c r="I16" s="18">
        <f t="shared" si="3"/>
        <v>36</v>
      </c>
      <c r="J16" s="22">
        <v>36</v>
      </c>
      <c r="K16" s="22">
        <v>34</v>
      </c>
      <c r="L16" s="22">
        <v>38</v>
      </c>
      <c r="M16" s="79"/>
      <c r="N16" s="79"/>
      <c r="O16" s="86"/>
      <c r="P16" s="85"/>
      <c r="Q16" s="2">
        <f t="shared" si="2"/>
        <v>72</v>
      </c>
    </row>
    <row r="17" spans="1:26" ht="12.75" customHeight="1">
      <c r="A17" s="17" t="s">
        <v>53</v>
      </c>
      <c r="B17" s="29" t="s">
        <v>56</v>
      </c>
      <c r="C17" s="28"/>
      <c r="D17" s="28" t="s">
        <v>96</v>
      </c>
      <c r="E17" s="28"/>
      <c r="F17" s="21">
        <f>(G17+H17)</f>
        <v>108</v>
      </c>
      <c r="G17" s="22"/>
      <c r="H17" s="18">
        <v>108</v>
      </c>
      <c r="I17" s="18">
        <f t="shared" si="3"/>
        <v>54</v>
      </c>
      <c r="J17" s="22">
        <v>54</v>
      </c>
      <c r="K17" s="30">
        <v>30</v>
      </c>
      <c r="L17" s="30">
        <v>78</v>
      </c>
      <c r="M17" s="79"/>
      <c r="N17" s="79"/>
      <c r="O17" s="86"/>
      <c r="P17" s="85"/>
      <c r="Q17" s="2">
        <f>SUM(K17:P17)</f>
        <v>108</v>
      </c>
    </row>
    <row r="18" spans="1:26" ht="12.75" customHeight="1">
      <c r="A18" s="17" t="s">
        <v>55</v>
      </c>
      <c r="B18" s="29" t="s">
        <v>97</v>
      </c>
      <c r="C18" s="28"/>
      <c r="D18" s="28"/>
      <c r="E18" s="28"/>
      <c r="F18" s="21">
        <f>(G18+H18)</f>
        <v>72</v>
      </c>
      <c r="G18" s="22"/>
      <c r="H18" s="18">
        <v>72</v>
      </c>
      <c r="I18" s="18"/>
      <c r="J18" s="22"/>
      <c r="K18" s="30">
        <v>36</v>
      </c>
      <c r="L18" s="30">
        <v>36</v>
      </c>
      <c r="M18" s="79"/>
      <c r="N18" s="79"/>
      <c r="O18" s="86"/>
      <c r="P18" s="85"/>
    </row>
    <row r="19" spans="1:26" ht="12.75" customHeight="1">
      <c r="A19" s="17" t="s">
        <v>57</v>
      </c>
      <c r="B19" s="27" t="s">
        <v>50</v>
      </c>
      <c r="C19" s="28"/>
      <c r="D19" s="28" t="s">
        <v>34</v>
      </c>
      <c r="E19" s="28" t="s">
        <v>37</v>
      </c>
      <c r="F19" s="21">
        <f t="shared" si="4"/>
        <v>108</v>
      </c>
      <c r="G19" s="22"/>
      <c r="H19" s="18">
        <v>108</v>
      </c>
      <c r="I19" s="18">
        <f t="shared" ref="I19:I21" si="6">H19-J19</f>
        <v>4</v>
      </c>
      <c r="J19" s="22">
        <v>104</v>
      </c>
      <c r="K19" s="22">
        <v>42</v>
      </c>
      <c r="L19" s="22">
        <v>66</v>
      </c>
      <c r="M19" s="79"/>
      <c r="N19" s="79"/>
      <c r="O19" s="86"/>
      <c r="P19" s="85"/>
      <c r="Q19" s="2">
        <f t="shared" si="2"/>
        <v>108</v>
      </c>
    </row>
    <row r="20" spans="1:26" ht="12.75" customHeight="1">
      <c r="A20" s="17" t="s">
        <v>59</v>
      </c>
      <c r="B20" s="27" t="s">
        <v>52</v>
      </c>
      <c r="C20" s="28"/>
      <c r="D20" s="28" t="s">
        <v>34</v>
      </c>
      <c r="E20" s="28"/>
      <c r="F20" s="21">
        <f t="shared" si="4"/>
        <v>72</v>
      </c>
      <c r="G20" s="22"/>
      <c r="H20" s="18">
        <v>72</v>
      </c>
      <c r="I20" s="18">
        <f t="shared" si="6"/>
        <v>40</v>
      </c>
      <c r="J20" s="22">
        <v>32</v>
      </c>
      <c r="K20" s="22">
        <v>38</v>
      </c>
      <c r="L20" s="22">
        <v>34</v>
      </c>
      <c r="M20" s="79"/>
      <c r="N20" s="79"/>
      <c r="O20" s="86"/>
      <c r="P20" s="85"/>
      <c r="Q20" s="2">
        <f t="shared" si="2"/>
        <v>72</v>
      </c>
    </row>
    <row r="21" spans="1:26" ht="12.75" customHeight="1">
      <c r="A21" s="17" t="s">
        <v>98</v>
      </c>
      <c r="B21" s="27" t="s">
        <v>60</v>
      </c>
      <c r="C21" s="28"/>
      <c r="D21" s="28" t="s">
        <v>34</v>
      </c>
      <c r="E21" s="28"/>
      <c r="F21" s="21">
        <f t="shared" si="4"/>
        <v>36</v>
      </c>
      <c r="G21" s="22"/>
      <c r="H21" s="18">
        <v>36</v>
      </c>
      <c r="I21" s="18">
        <f t="shared" si="6"/>
        <v>18</v>
      </c>
      <c r="J21" s="22">
        <v>18</v>
      </c>
      <c r="K21" s="22"/>
      <c r="L21" s="22">
        <v>36</v>
      </c>
      <c r="M21" s="79"/>
      <c r="N21" s="79"/>
      <c r="O21" s="86"/>
      <c r="P21" s="85"/>
      <c r="Q21" s="2">
        <f t="shared" si="2"/>
        <v>36</v>
      </c>
    </row>
    <row r="22" spans="1:26" ht="12.75" customHeight="1">
      <c r="A22" s="13" t="s">
        <v>61</v>
      </c>
      <c r="B22" s="14" t="s">
        <v>62</v>
      </c>
      <c r="C22" s="15" t="s">
        <v>34</v>
      </c>
      <c r="D22" s="15" t="s">
        <v>63</v>
      </c>
      <c r="E22" s="15"/>
      <c r="F22" s="16">
        <f>SUM(F23:F25)</f>
        <v>526</v>
      </c>
      <c r="G22" s="16">
        <f>SUM(G23:G25)</f>
        <v>0</v>
      </c>
      <c r="H22" s="16">
        <f t="shared" ref="H22:N22" si="7">H23+H25+H24</f>
        <v>526</v>
      </c>
      <c r="I22" s="16">
        <f t="shared" si="7"/>
        <v>178</v>
      </c>
      <c r="J22" s="16">
        <f t="shared" si="7"/>
        <v>370</v>
      </c>
      <c r="K22" s="16">
        <f t="shared" si="7"/>
        <v>212</v>
      </c>
      <c r="L22" s="16">
        <f t="shared" si="7"/>
        <v>314</v>
      </c>
      <c r="M22" s="80">
        <f t="shared" si="7"/>
        <v>0</v>
      </c>
      <c r="N22" s="80">
        <f t="shared" si="7"/>
        <v>0</v>
      </c>
      <c r="O22" s="86"/>
      <c r="P22" s="85"/>
      <c r="Q22" s="2">
        <f t="shared" si="2"/>
        <v>526</v>
      </c>
    </row>
    <row r="23" spans="1:26" ht="12.75" customHeight="1">
      <c r="A23" s="31" t="s">
        <v>64</v>
      </c>
      <c r="B23" s="27" t="s">
        <v>65</v>
      </c>
      <c r="C23" s="28" t="s">
        <v>34</v>
      </c>
      <c r="D23" s="28" t="s">
        <v>37</v>
      </c>
      <c r="E23" s="28"/>
      <c r="F23" s="21">
        <f t="shared" si="4"/>
        <v>216</v>
      </c>
      <c r="G23" s="22"/>
      <c r="H23" s="18">
        <v>216</v>
      </c>
      <c r="I23" s="22">
        <v>44</v>
      </c>
      <c r="J23" s="22">
        <v>172</v>
      </c>
      <c r="K23" s="30">
        <v>104</v>
      </c>
      <c r="L23" s="32">
        <v>112</v>
      </c>
      <c r="M23" s="79"/>
      <c r="N23" s="79"/>
      <c r="O23" s="86"/>
      <c r="P23" s="85"/>
      <c r="Q23" s="2">
        <f t="shared" si="2"/>
        <v>216</v>
      </c>
    </row>
    <row r="24" spans="1:26" ht="12.75" customHeight="1">
      <c r="A24" s="31" t="s">
        <v>66</v>
      </c>
      <c r="B24" s="27" t="s">
        <v>67</v>
      </c>
      <c r="C24" s="28"/>
      <c r="D24" s="28" t="s">
        <v>32</v>
      </c>
      <c r="E24" s="28"/>
      <c r="F24" s="21">
        <f t="shared" si="4"/>
        <v>100</v>
      </c>
      <c r="G24" s="22"/>
      <c r="H24" s="18">
        <v>100</v>
      </c>
      <c r="I24" s="22">
        <v>32</v>
      </c>
      <c r="J24" s="22">
        <v>68</v>
      </c>
      <c r="K24" s="30">
        <v>42</v>
      </c>
      <c r="L24" s="81">
        <v>58</v>
      </c>
      <c r="M24" s="79"/>
      <c r="N24" s="79"/>
      <c r="O24" s="86"/>
      <c r="P24" s="85"/>
      <c r="Q24" s="2">
        <f t="shared" si="2"/>
        <v>100</v>
      </c>
    </row>
    <row r="25" spans="1:26" ht="12.75" customHeight="1" thickBot="1">
      <c r="A25" s="33" t="s">
        <v>68</v>
      </c>
      <c r="B25" s="34" t="s">
        <v>69</v>
      </c>
      <c r="C25" s="35" t="s">
        <v>63</v>
      </c>
      <c r="D25" s="35" t="s">
        <v>37</v>
      </c>
      <c r="E25" s="35"/>
      <c r="F25" s="36">
        <f t="shared" si="4"/>
        <v>210</v>
      </c>
      <c r="G25" s="37"/>
      <c r="H25" s="38">
        <v>210</v>
      </c>
      <c r="I25" s="37">
        <v>102</v>
      </c>
      <c r="J25" s="37">
        <v>130</v>
      </c>
      <c r="K25" s="37">
        <v>66</v>
      </c>
      <c r="L25" s="39">
        <v>144</v>
      </c>
      <c r="M25" s="39"/>
      <c r="N25" s="39"/>
      <c r="O25" s="87"/>
      <c r="P25" s="88"/>
      <c r="Q25" s="2">
        <f t="shared" si="2"/>
        <v>210</v>
      </c>
    </row>
    <row r="26" spans="1:26" ht="12.75" customHeight="1">
      <c r="A26" s="43" t="s">
        <v>72</v>
      </c>
      <c r="B26" s="44" t="s">
        <v>73</v>
      </c>
      <c r="C26" s="103"/>
      <c r="D26" s="103"/>
      <c r="E26" s="103"/>
      <c r="F26" s="105">
        <v>36</v>
      </c>
      <c r="G26" s="30"/>
      <c r="H26" s="104"/>
      <c r="I26" s="30"/>
      <c r="J26" s="30"/>
      <c r="K26" s="30"/>
      <c r="L26" s="81">
        <v>36</v>
      </c>
      <c r="M26" s="81"/>
      <c r="N26" s="81"/>
      <c r="O26" s="86"/>
      <c r="P26" s="86"/>
    </row>
    <row r="27" spans="1:26" ht="12.75" customHeight="1">
      <c r="A27" s="45"/>
      <c r="B27" s="41" t="s">
        <v>74</v>
      </c>
      <c r="C27" s="40"/>
      <c r="D27" s="40"/>
      <c r="E27" s="40"/>
      <c r="F27" s="106">
        <f>F8+F26</f>
        <v>1476</v>
      </c>
      <c r="G27" s="107">
        <f t="shared" ref="G27:P27" si="8">G8</f>
        <v>0</v>
      </c>
      <c r="H27" s="107">
        <f t="shared" si="8"/>
        <v>1440</v>
      </c>
      <c r="I27" s="107">
        <f t="shared" si="8"/>
        <v>492</v>
      </c>
      <c r="J27" s="107">
        <f t="shared" si="8"/>
        <v>898</v>
      </c>
      <c r="K27" s="107">
        <f t="shared" si="8"/>
        <v>612</v>
      </c>
      <c r="L27" s="107">
        <f>L8+L26</f>
        <v>864</v>
      </c>
      <c r="M27" s="101">
        <f t="shared" si="8"/>
        <v>0</v>
      </c>
      <c r="N27" s="101">
        <f t="shared" si="8"/>
        <v>0</v>
      </c>
      <c r="O27" s="102">
        <f t="shared" si="8"/>
        <v>0</v>
      </c>
      <c r="P27" s="102">
        <f t="shared" si="8"/>
        <v>0</v>
      </c>
      <c r="Q27" s="46">
        <f>SUM(K27:P27)</f>
        <v>1476</v>
      </c>
      <c r="R27" s="47">
        <f>Q27/36</f>
        <v>41</v>
      </c>
      <c r="S27" s="47" t="s">
        <v>75</v>
      </c>
      <c r="T27" s="42"/>
      <c r="U27" s="42"/>
      <c r="V27" s="42"/>
      <c r="W27" s="42"/>
      <c r="X27" s="42"/>
      <c r="Y27" s="42"/>
      <c r="Z27" s="42"/>
    </row>
    <row r="28" spans="1:26" ht="12.75" customHeight="1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89"/>
      <c r="P28" s="90"/>
    </row>
    <row r="29" spans="1:26" ht="12.75" customHeight="1">
      <c r="A29" s="50"/>
      <c r="B29" s="51"/>
      <c r="C29" s="51"/>
      <c r="D29" s="51"/>
      <c r="E29" s="51"/>
      <c r="F29" s="52"/>
      <c r="G29" s="149" t="s">
        <v>76</v>
      </c>
      <c r="H29" s="152" t="s">
        <v>77</v>
      </c>
      <c r="I29" s="153"/>
      <c r="J29" s="153"/>
      <c r="K29" s="53">
        <f>K27-K30-K31</f>
        <v>612</v>
      </c>
      <c r="L29" s="53">
        <f>L27-L30-L31-L26</f>
        <v>828</v>
      </c>
      <c r="M29" s="53">
        <f t="shared" ref="M29:P29" si="9">M27-M30-M31</f>
        <v>0</v>
      </c>
      <c r="N29" s="53">
        <f t="shared" si="9"/>
        <v>0</v>
      </c>
      <c r="O29" s="91">
        <f t="shared" si="9"/>
        <v>0</v>
      </c>
      <c r="P29" s="91">
        <f t="shared" si="9"/>
        <v>0</v>
      </c>
      <c r="Q29" s="54">
        <f>SUM(K29:P29)</f>
        <v>1440</v>
      </c>
      <c r="R29" s="47">
        <f>Q29/36</f>
        <v>40</v>
      </c>
      <c r="S29" s="47" t="s">
        <v>75</v>
      </c>
      <c r="T29" s="55"/>
      <c r="U29" s="55"/>
      <c r="Y29" s="42"/>
    </row>
    <row r="30" spans="1:26" ht="12.75" customHeight="1">
      <c r="A30" s="56"/>
      <c r="B30" s="57"/>
      <c r="C30" s="57"/>
      <c r="D30" s="57"/>
      <c r="E30" s="57"/>
      <c r="F30" s="57"/>
      <c r="G30" s="150"/>
      <c r="H30" s="154" t="s">
        <v>78</v>
      </c>
      <c r="I30" s="155"/>
      <c r="J30" s="155"/>
      <c r="K30" s="58"/>
      <c r="L30" s="58"/>
      <c r="M30" s="58"/>
      <c r="N30" s="58"/>
      <c r="O30" s="92"/>
      <c r="P30" s="93"/>
      <c r="Q30" s="54">
        <f>SUM(K30:P30)</f>
        <v>0</v>
      </c>
      <c r="R30" s="54"/>
    </row>
    <row r="31" spans="1:26" ht="12.75" customHeight="1">
      <c r="A31" s="59" t="s">
        <v>79</v>
      </c>
      <c r="B31" s="49"/>
      <c r="C31" s="57"/>
      <c r="D31" s="57"/>
      <c r="E31" s="57"/>
      <c r="F31" s="57"/>
      <c r="G31" s="150"/>
      <c r="H31" s="156" t="s">
        <v>80</v>
      </c>
      <c r="I31" s="157"/>
      <c r="J31" s="157"/>
      <c r="K31" s="58"/>
      <c r="L31" s="58"/>
      <c r="M31" s="58"/>
      <c r="N31" s="58"/>
      <c r="O31" s="92"/>
      <c r="P31" s="94"/>
      <c r="Q31" s="54">
        <f>SUM(K31:P31)</f>
        <v>0</v>
      </c>
      <c r="R31" s="54"/>
    </row>
    <row r="32" spans="1:26" ht="12.75" customHeight="1">
      <c r="A32" s="60" t="s">
        <v>81</v>
      </c>
      <c r="B32" s="49"/>
      <c r="C32" s="57"/>
      <c r="D32" s="57"/>
      <c r="E32" s="57"/>
      <c r="F32" s="57"/>
      <c r="G32" s="150"/>
      <c r="H32" s="154" t="s">
        <v>82</v>
      </c>
      <c r="I32" s="155"/>
      <c r="J32" s="155"/>
      <c r="K32" s="61"/>
      <c r="L32" s="62"/>
      <c r="M32" s="62"/>
      <c r="N32" s="62"/>
      <c r="O32" s="95">
        <v>0</v>
      </c>
      <c r="P32" s="96"/>
      <c r="Q32" s="63"/>
      <c r="R32" s="63"/>
    </row>
    <row r="33" spans="1:28" ht="12.75" customHeight="1">
      <c r="A33" s="64" t="s">
        <v>83</v>
      </c>
      <c r="B33" s="57"/>
      <c r="C33" s="57"/>
      <c r="D33" s="57"/>
      <c r="E33" s="57"/>
      <c r="F33" s="57"/>
      <c r="G33" s="150"/>
      <c r="H33" s="154" t="s">
        <v>84</v>
      </c>
      <c r="I33" s="155"/>
      <c r="J33" s="155"/>
      <c r="K33" s="61"/>
      <c r="L33" s="62">
        <v>2</v>
      </c>
      <c r="M33" s="22"/>
      <c r="N33" s="22"/>
      <c r="O33" s="95"/>
      <c r="P33" s="96"/>
      <c r="Q33" s="54">
        <f t="shared" ref="Q33" si="10">SUM(Q30:Q31)</f>
        <v>0</v>
      </c>
      <c r="R33" s="47">
        <f>Q33/36</f>
        <v>0</v>
      </c>
      <c r="S33" s="47" t="s">
        <v>75</v>
      </c>
      <c r="T33" s="55"/>
      <c r="U33" s="55"/>
    </row>
    <row r="34" spans="1:28" ht="12.75" customHeight="1">
      <c r="A34" s="64"/>
      <c r="B34" s="57"/>
      <c r="C34" s="57"/>
      <c r="D34" s="57"/>
      <c r="E34" s="57"/>
      <c r="F34" s="57"/>
      <c r="G34" s="150"/>
      <c r="H34" s="154" t="s">
        <v>85</v>
      </c>
      <c r="I34" s="155"/>
      <c r="J34" s="155"/>
      <c r="K34" s="61">
        <v>3</v>
      </c>
      <c r="L34" s="62">
        <v>7</v>
      </c>
      <c r="M34" s="22"/>
      <c r="N34" s="22"/>
      <c r="O34" s="95"/>
      <c r="P34" s="96"/>
      <c r="Q34" s="65"/>
      <c r="R34" s="65"/>
      <c r="S34" s="66" t="s">
        <v>86</v>
      </c>
      <c r="T34" s="2" t="s">
        <v>87</v>
      </c>
      <c r="U34" s="2" t="s">
        <v>70</v>
      </c>
      <c r="V34" s="2" t="s">
        <v>71</v>
      </c>
      <c r="X34" s="2" t="s">
        <v>73</v>
      </c>
      <c r="Y34" s="2" t="s">
        <v>79</v>
      </c>
      <c r="Z34" s="2" t="s">
        <v>88</v>
      </c>
      <c r="AA34" s="2" t="s">
        <v>89</v>
      </c>
    </row>
    <row r="35" spans="1:28" ht="12.75" customHeight="1" thickBot="1">
      <c r="A35" s="165"/>
      <c r="B35" s="166"/>
      <c r="C35" s="67"/>
      <c r="D35" s="67"/>
      <c r="E35" s="67"/>
      <c r="F35" s="67"/>
      <c r="G35" s="151"/>
      <c r="H35" s="167" t="s">
        <v>90</v>
      </c>
      <c r="I35" s="168"/>
      <c r="J35" s="168"/>
      <c r="K35" s="68">
        <v>1</v>
      </c>
      <c r="L35" s="69">
        <v>1</v>
      </c>
      <c r="M35" s="37"/>
      <c r="N35" s="37"/>
      <c r="O35" s="97"/>
      <c r="P35" s="98"/>
      <c r="Q35" s="65"/>
      <c r="R35" s="65"/>
      <c r="S35" s="66"/>
      <c r="V35" s="2" t="s">
        <v>91</v>
      </c>
      <c r="W35" s="2" t="s">
        <v>92</v>
      </c>
    </row>
    <row r="36" spans="1:28">
      <c r="A36" s="70"/>
      <c r="B36" s="70"/>
      <c r="C36" s="70"/>
      <c r="D36" s="70"/>
      <c r="E36" s="70"/>
      <c r="F36" s="70"/>
      <c r="G36" s="71"/>
      <c r="H36" s="70"/>
      <c r="I36" s="70"/>
      <c r="J36" s="70"/>
      <c r="K36" s="49">
        <f t="shared" ref="K36:N36" si="11">K37-K27</f>
        <v>0</v>
      </c>
      <c r="L36" s="49">
        <f t="shared" si="11"/>
        <v>0</v>
      </c>
      <c r="M36" s="49">
        <f t="shared" si="11"/>
        <v>612</v>
      </c>
      <c r="N36" s="49">
        <f t="shared" si="11"/>
        <v>864</v>
      </c>
      <c r="O36" s="72"/>
      <c r="P36" s="72"/>
      <c r="Q36" s="49"/>
      <c r="R36" s="49"/>
      <c r="S36" s="2" t="s">
        <v>8</v>
      </c>
      <c r="T36" s="2">
        <v>40</v>
      </c>
      <c r="X36" s="2">
        <v>1</v>
      </c>
      <c r="Z36" s="2">
        <v>11</v>
      </c>
      <c r="AA36" s="2">
        <f>SUM(T36:Z36)</f>
        <v>52</v>
      </c>
      <c r="AB36" s="2">
        <f>SUM(T36:X36)</f>
        <v>41</v>
      </c>
    </row>
    <row r="37" spans="1:28">
      <c r="A37" s="70"/>
      <c r="B37" s="70"/>
      <c r="C37" s="70"/>
      <c r="D37" s="70"/>
      <c r="E37" s="70"/>
      <c r="F37" s="70"/>
      <c r="G37" s="73"/>
      <c r="H37" s="70"/>
      <c r="I37" s="70"/>
      <c r="J37" s="70"/>
      <c r="K37" s="57">
        <v>612</v>
      </c>
      <c r="L37" s="57">
        <v>864</v>
      </c>
      <c r="M37" s="74">
        <f>17*36</f>
        <v>612</v>
      </c>
      <c r="N37" s="74">
        <f>24*36</f>
        <v>864</v>
      </c>
      <c r="O37" s="74"/>
      <c r="P37" s="74"/>
      <c r="Q37" s="74"/>
      <c r="R37" s="74"/>
      <c r="S37" s="2" t="s">
        <v>9</v>
      </c>
      <c r="T37" s="2">
        <v>29</v>
      </c>
      <c r="U37" s="2">
        <v>4</v>
      </c>
      <c r="V37" s="2">
        <f>(M31+N31)/36</f>
        <v>0</v>
      </c>
      <c r="X37" s="2">
        <v>2</v>
      </c>
      <c r="Z37" s="2">
        <v>11</v>
      </c>
      <c r="AA37" s="2">
        <f t="shared" ref="AA37:AA38" si="12">SUM(T37:Z37)</f>
        <v>46</v>
      </c>
      <c r="AB37" s="2">
        <f>SUM(T37:X37)</f>
        <v>35</v>
      </c>
    </row>
    <row r="38" spans="1:28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3">
        <f t="shared" ref="K38:N38" si="13">K29</f>
        <v>612</v>
      </c>
      <c r="L38" s="73">
        <f t="shared" si="13"/>
        <v>828</v>
      </c>
      <c r="M38" s="73">
        <f t="shared" si="13"/>
        <v>0</v>
      </c>
      <c r="N38" s="73">
        <f t="shared" si="13"/>
        <v>0</v>
      </c>
      <c r="O38" s="73"/>
      <c r="P38" s="57"/>
      <c r="Q38" s="57"/>
      <c r="R38" s="57"/>
      <c r="S38" s="2" t="s">
        <v>10</v>
      </c>
      <c r="T38" s="2">
        <v>9</v>
      </c>
      <c r="U38" s="2">
        <f>(O30+P30)/36</f>
        <v>0</v>
      </c>
      <c r="V38" s="2">
        <f>(O31+P31)/36</f>
        <v>0</v>
      </c>
      <c r="X38" s="2">
        <v>2</v>
      </c>
      <c r="Y38" s="2">
        <v>2</v>
      </c>
      <c r="Z38" s="2">
        <v>2</v>
      </c>
      <c r="AA38" s="2">
        <f t="shared" si="12"/>
        <v>15</v>
      </c>
      <c r="AB38" s="2">
        <f t="shared" ref="AB38" si="14">SUM(T38:X38)</f>
        <v>11</v>
      </c>
    </row>
    <row r="39" spans="1:28">
      <c r="A39" s="70"/>
      <c r="B39" s="70"/>
      <c r="C39" s="70"/>
      <c r="D39" s="70"/>
      <c r="E39" s="70"/>
      <c r="F39" s="70"/>
      <c r="G39" s="75"/>
      <c r="H39" s="70"/>
      <c r="I39" s="70"/>
      <c r="J39" s="70"/>
      <c r="K39" s="76">
        <f>K37/36</f>
        <v>17</v>
      </c>
      <c r="L39" s="76">
        <f>L37/36</f>
        <v>24</v>
      </c>
      <c r="M39" s="76">
        <f>M37/36</f>
        <v>17</v>
      </c>
      <c r="N39" s="76">
        <f t="shared" ref="N39" si="15">N37/36</f>
        <v>24</v>
      </c>
      <c r="O39" s="76"/>
      <c r="P39" s="76"/>
      <c r="Q39" s="76"/>
      <c r="R39" s="76"/>
    </row>
    <row r="40" spans="1:28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6">
        <f t="shared" ref="K40:N40" si="16">K38/36</f>
        <v>17</v>
      </c>
      <c r="L40" s="76">
        <f t="shared" si="16"/>
        <v>23</v>
      </c>
      <c r="M40" s="76">
        <f t="shared" si="16"/>
        <v>0</v>
      </c>
      <c r="N40" s="76">
        <f t="shared" si="16"/>
        <v>0</v>
      </c>
      <c r="O40" s="76"/>
      <c r="P40" s="76"/>
      <c r="Q40" s="76"/>
      <c r="R40" s="76"/>
      <c r="S40" s="2" t="s">
        <v>89</v>
      </c>
      <c r="T40" s="2">
        <f>SUM(T36:T39)</f>
        <v>78</v>
      </c>
      <c r="U40" s="2">
        <f>SUM(U36:U39)</f>
        <v>4</v>
      </c>
      <c r="V40" s="2">
        <f t="shared" ref="V40:Y40" si="17">SUM(V36:V39)</f>
        <v>0</v>
      </c>
      <c r="W40" s="2">
        <f t="shared" si="17"/>
        <v>0</v>
      </c>
      <c r="X40" s="2">
        <f t="shared" si="17"/>
        <v>5</v>
      </c>
      <c r="Y40" s="2">
        <f t="shared" si="17"/>
        <v>2</v>
      </c>
      <c r="Z40" s="2">
        <f>SUM(Z36:Z39)</f>
        <v>24</v>
      </c>
      <c r="AA40" s="2">
        <f>SUM(AA36:AA39)</f>
        <v>113</v>
      </c>
      <c r="AB40" s="2">
        <f>SUM(AB36:AB39)</f>
        <v>87</v>
      </c>
    </row>
    <row r="41" spans="1:28">
      <c r="A41" s="70"/>
      <c r="B41" s="70"/>
      <c r="C41" s="70"/>
      <c r="D41" s="70"/>
      <c r="E41" s="70"/>
      <c r="F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AA41" s="2">
        <f>SUM(T40:Z40)</f>
        <v>113</v>
      </c>
    </row>
    <row r="42" spans="1:28">
      <c r="A42" s="70"/>
      <c r="B42" s="70"/>
      <c r="C42" s="70"/>
      <c r="D42" s="70"/>
      <c r="E42" s="70"/>
      <c r="F42" s="70"/>
      <c r="H42" s="70"/>
      <c r="I42" s="77"/>
      <c r="J42" s="70"/>
      <c r="K42" s="70"/>
      <c r="L42" s="70"/>
      <c r="M42" s="70"/>
      <c r="N42" s="70"/>
      <c r="O42" s="70"/>
      <c r="P42" s="70"/>
      <c r="Q42" s="70"/>
      <c r="R42" s="70"/>
    </row>
    <row r="43" spans="1:28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T43" s="2" t="s">
        <v>93</v>
      </c>
      <c r="U43" s="2">
        <f>SUM(T36:Y39)</f>
        <v>89</v>
      </c>
    </row>
    <row r="44" spans="1:28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T44" s="2" t="s">
        <v>94</v>
      </c>
      <c r="U44" s="2">
        <f>SUM(T36:V39)</f>
        <v>82</v>
      </c>
    </row>
    <row r="45" spans="1:28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T45" s="2" t="s">
        <v>95</v>
      </c>
      <c r="U45" s="2">
        <f>SUM(T36:T39)</f>
        <v>78</v>
      </c>
    </row>
    <row r="46" spans="1:28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</row>
    <row r="47" spans="1:28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</row>
    <row r="48" spans="1:28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</row>
    <row r="49" spans="1:18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</row>
    <row r="50" spans="1:18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</row>
    <row r="51" spans="1:18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</row>
    <row r="52" spans="1:18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</row>
    <row r="53" spans="1:18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1:18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</row>
    <row r="55" spans="1:18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</row>
    <row r="56" spans="1:18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</row>
    <row r="57" spans="1:18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</row>
    <row r="58" spans="1:18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</row>
    <row r="59" spans="1:18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</row>
    <row r="60" spans="1:18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</row>
    <row r="61" spans="1:18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</row>
    <row r="62" spans="1:18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</row>
    <row r="63" spans="1:18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</row>
    <row r="64" spans="1:18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</row>
    <row r="65" spans="1:18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</row>
    <row r="66" spans="1:18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</row>
    <row r="67" spans="1:18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</row>
    <row r="68" spans="1:18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</row>
    <row r="69" spans="1:18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</row>
    <row r="70" spans="1:18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</row>
    <row r="71" spans="1:18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</row>
    <row r="72" spans="1:18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</row>
    <row r="73" spans="1:18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</row>
    <row r="74" spans="1:18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</row>
    <row r="75" spans="1:18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</row>
    <row r="76" spans="1:18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</row>
    <row r="77" spans="1:18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</row>
    <row r="78" spans="1:18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</row>
    <row r="79" spans="1:18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</row>
    <row r="80" spans="1:18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</row>
    <row r="81" spans="1:18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</row>
    <row r="82" spans="1:18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</row>
    <row r="83" spans="1:18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</row>
    <row r="84" spans="1:18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</row>
    <row r="85" spans="1:18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</row>
    <row r="86" spans="1:18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</row>
    <row r="87" spans="1:18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</row>
    <row r="88" spans="1:18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</row>
    <row r="89" spans="1:18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</row>
    <row r="90" spans="1:18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</row>
    <row r="91" spans="1:18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</row>
    <row r="92" spans="1:18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</row>
    <row r="93" spans="1:18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</row>
    <row r="94" spans="1:18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</row>
    <row r="95" spans="1:18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</row>
    <row r="96" spans="1:18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</row>
    <row r="97" spans="1:18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</row>
    <row r="98" spans="1:18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</row>
    <row r="99" spans="1:18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</row>
    <row r="100" spans="1:18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</row>
    <row r="101" spans="1:18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</row>
    <row r="102" spans="1:18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</row>
    <row r="103" spans="1:18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</row>
    <row r="104" spans="1:18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</row>
    <row r="105" spans="1:18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</row>
    <row r="106" spans="1:18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</row>
    <row r="107" spans="1:18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</row>
    <row r="108" spans="1:18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</row>
    <row r="109" spans="1:18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</row>
    <row r="110" spans="1:18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</row>
    <row r="111" spans="1:18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</row>
    <row r="112" spans="1:18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</row>
    <row r="113" spans="1:18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</row>
    <row r="114" spans="1:18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</row>
    <row r="115" spans="1:18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</row>
    <row r="116" spans="1:18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</row>
    <row r="117" spans="1:18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</row>
    <row r="118" spans="1:18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</row>
    <row r="119" spans="1:18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</row>
    <row r="120" spans="1:18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</row>
    <row r="121" spans="1:18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</row>
    <row r="122" spans="1:18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</row>
    <row r="123" spans="1:18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</row>
    <row r="124" spans="1:18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</row>
    <row r="125" spans="1:18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</row>
    <row r="126" spans="1:18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</row>
    <row r="127" spans="1:18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</row>
    <row r="128" spans="1:18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</row>
    <row r="129" spans="1:18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</row>
    <row r="130" spans="1:18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</row>
    <row r="131" spans="1:18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1:18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1:18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1:18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1:18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1:18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1:18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1:18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1:18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1:18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1:18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1:18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1:18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1:18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1:18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1:18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1:18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1:18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1:18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1:18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1:18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1:18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1:18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1:18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1:18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1:18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1:18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1:18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1:18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1:18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1:18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1:18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1:18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1:18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1:18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1:18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1:18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1:18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1:18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1:18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1:18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1:18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1:18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1:18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1:18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1:18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1:18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1:18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1:18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1:18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1:18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1:18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1:18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1:18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1:18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1:18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1:18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1:18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1:18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1:18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1:18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1:18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1:18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1:18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1:18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1:18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1:18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1:18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1:18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1:18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1:18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1:18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1:18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1:18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1:18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1:18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1:18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1:18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1:18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1:18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1:18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1:18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1:18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1:18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1:18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1:18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1:18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1:18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1:18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1:18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1:18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1:18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1:18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1:18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1:18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1:18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1:18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1:18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1:18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1:18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1:18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1:18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1:18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1:18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1:18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1:18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1:18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1:18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1:18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1:18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1:18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1:18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1:18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1:18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1:18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1:18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1:18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1:18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1:18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1:18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1:18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1:18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1:18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1:18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1:18">
      <c r="A255" s="78"/>
      <c r="B255" s="78"/>
      <c r="C255" s="78"/>
      <c r="D255" s="78"/>
      <c r="E255" s="78"/>
      <c r="F255" s="78"/>
      <c r="G255" s="78"/>
    </row>
    <row r="256" spans="1:18">
      <c r="A256" s="78"/>
      <c r="B256" s="78"/>
      <c r="C256" s="78"/>
      <c r="D256" s="78"/>
      <c r="E256" s="78"/>
      <c r="F256" s="78"/>
      <c r="G256" s="78"/>
    </row>
  </sheetData>
  <mergeCells count="40">
    <mergeCell ref="A35:B35"/>
    <mergeCell ref="H35:J35"/>
    <mergeCell ref="D11:D12"/>
    <mergeCell ref="O6:O7"/>
    <mergeCell ref="G29:G35"/>
    <mergeCell ref="H29:J29"/>
    <mergeCell ref="H30:J30"/>
    <mergeCell ref="H31:J31"/>
    <mergeCell ref="H32:J32"/>
    <mergeCell ref="H33:J33"/>
    <mergeCell ref="H34:J34"/>
    <mergeCell ref="Q3:R3"/>
    <mergeCell ref="F4:F7"/>
    <mergeCell ref="G4:G7"/>
    <mergeCell ref="H4:J4"/>
    <mergeCell ref="K4:L4"/>
    <mergeCell ref="M4:N4"/>
    <mergeCell ref="O4:P4"/>
    <mergeCell ref="Q4:R4"/>
    <mergeCell ref="H5:J5"/>
    <mergeCell ref="H6:H7"/>
    <mergeCell ref="P6:P7"/>
    <mergeCell ref="Q6:Q7"/>
    <mergeCell ref="R6:R7"/>
    <mergeCell ref="I6:I7"/>
    <mergeCell ref="J6:J7"/>
    <mergeCell ref="K6:K7"/>
    <mergeCell ref="A1:P1"/>
    <mergeCell ref="A2:M2"/>
    <mergeCell ref="A3:A7"/>
    <mergeCell ref="B3:B7"/>
    <mergeCell ref="C3:E4"/>
    <mergeCell ref="F3:J3"/>
    <mergeCell ref="K3:P3"/>
    <mergeCell ref="C5:C7"/>
    <mergeCell ref="D5:D7"/>
    <mergeCell ref="E5:E7"/>
    <mergeCell ref="L6:L7"/>
    <mergeCell ref="M6:M7"/>
    <mergeCell ref="N6:N7"/>
  </mergeCells>
  <phoneticPr fontId="24" type="noConversion"/>
  <conditionalFormatting sqref="T43:T1048576 T29:T41 S29:S1048576 U29:XFD1048576 K37:R1048576 G29:G40 G43:G1048576 A29:A1048576 C29:F1048576 B29:B34 B36:B1048576 H36:J1048576 T1:X2 Q1:S7 K1:K4 L1:P2 H4 D1:J2 C1:C3 M4:P7 K5:L7 C8:S11 A27:XFD27 K29:R35 C25:J26 O25:S26 C12 E12:S12 T6:X20 Y1:XFD20 T15:XFD15 T21:XFD26 T17:XFD18 C13:S24 A1:B25">
    <cfRule type="cellIs" dxfId="8" priority="9" operator="equal">
      <formula>0</formula>
    </cfRule>
  </conditionalFormatting>
  <conditionalFormatting sqref="K11:N11">
    <cfRule type="cellIs" dxfId="7" priority="8" operator="equal">
      <formula>0</formula>
    </cfRule>
  </conditionalFormatting>
  <conditionalFormatting sqref="K14:M15">
    <cfRule type="cellIs" dxfId="6" priority="7" operator="equal">
      <formula>0</formula>
    </cfRule>
  </conditionalFormatting>
  <conditionalFormatting sqref="K23:N23">
    <cfRule type="cellIs" dxfId="5" priority="6" operator="equal">
      <formula>0</formula>
    </cfRule>
  </conditionalFormatting>
  <conditionalFormatting sqref="K24:M24">
    <cfRule type="cellIs" dxfId="4" priority="5" operator="equal">
      <formula>0</formula>
    </cfRule>
  </conditionalFormatting>
  <conditionalFormatting sqref="K19:M19">
    <cfRule type="cellIs" dxfId="3" priority="4" operator="equal">
      <formula>0</formula>
    </cfRule>
  </conditionalFormatting>
  <conditionalFormatting sqref="K16:M18">
    <cfRule type="cellIs" dxfId="2" priority="3" operator="equal">
      <formula>0</formula>
    </cfRule>
  </conditionalFormatting>
  <conditionalFormatting sqref="K25:N26">
    <cfRule type="cellIs" dxfId="1" priority="2" operator="equal">
      <formula>0</formula>
    </cfRule>
  </conditionalFormatting>
  <conditionalFormatting sqref="A26:B26">
    <cfRule type="cellIs" dxfId="0" priority="1" operator="equal">
      <formula>0</formula>
    </cfRule>
  </conditionalFormatting>
  <pageMargins left="0.65" right="0.27559055118110237" top="0.27559055118110237" bottom="0.27559055118110237" header="0.2" footer="0"/>
  <pageSetup paperSize="9" orientation="landscape" r:id="rId1"/>
  <headerFooter>
    <oddFooter>&amp;C&amp;7учебный план 2020-21 уч.год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МС-23_1курс</vt:lpstr>
      <vt:lpstr>'МС-23_1курс'!Заголовки_для_печати</vt:lpstr>
      <vt:lpstr>'МС-23_1курс'!Область_печати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2022-10-16T11:59:20Z</dcterms:created>
  <dcterms:modified xsi:type="dcterms:W3CDTF">2022-11-07T06:54:36Z</dcterms:modified>
</cp:coreProperties>
</file>